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link-fixes\"/>
    </mc:Choice>
  </mc:AlternateContent>
  <xr:revisionPtr revIDLastSave="0" documentId="13_ncr:1_{74435A4C-787A-4B33-B1AD-5558EB916B24}" xr6:coauthVersionLast="47" xr6:coauthVersionMax="47" xr10:uidLastSave="{00000000-0000-0000-0000-000000000000}"/>
  <bookViews>
    <workbookView xWindow="3510" yWindow="3510" windowWidth="14400" windowHeight="7800" xr2:uid="{00000000-000D-0000-FFFF-FFFF00000000}"/>
  </bookViews>
  <sheets>
    <sheet name="Q2 2024" sheetId="1" r:id="rId1"/>
    <sheet name="Flat Saw Blades Siz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ThgRtaj/Cjseb6kbW2pkBUI2xA=="/>
    </ext>
  </extLst>
</workbook>
</file>

<file path=xl/calcChain.xml><?xml version="1.0" encoding="utf-8"?>
<calcChain xmlns="http://schemas.openxmlformats.org/spreadsheetml/2006/main">
  <c r="H27" i="1" l="1" a="1"/>
  <c r="L20" i="1" l="1"/>
  <c r="K20" i="1"/>
  <c r="H20" i="1"/>
  <c r="L19" i="1"/>
  <c r="K19" i="1"/>
  <c r="H19" i="1"/>
  <c r="H26" i="1" l="1"/>
  <c r="C6" i="1" l="1"/>
  <c r="L6" i="1" s="1"/>
  <c r="K6" i="1"/>
  <c r="G23" i="1" l="1"/>
  <c r="C23" i="1"/>
  <c r="L22" i="1"/>
  <c r="K22" i="1"/>
  <c r="H22" i="1"/>
  <c r="L21" i="1"/>
  <c r="K21" i="1"/>
  <c r="H21" i="1"/>
  <c r="L18" i="1"/>
  <c r="K18" i="1"/>
  <c r="H18" i="1"/>
  <c r="L17" i="1"/>
  <c r="K17" i="1"/>
  <c r="H17" i="1"/>
  <c r="L16" i="1"/>
  <c r="K16" i="1"/>
  <c r="H16" i="1"/>
  <c r="L15" i="1"/>
  <c r="K15" i="1"/>
  <c r="H15" i="1"/>
  <c r="L14" i="1"/>
  <c r="K14" i="1"/>
  <c r="H14" i="1"/>
  <c r="L13" i="1"/>
  <c r="K13" i="1"/>
  <c r="H13" i="1"/>
  <c r="L12" i="1"/>
  <c r="K12" i="1"/>
  <c r="H12" i="1"/>
  <c r="L11" i="1"/>
  <c r="K11" i="1"/>
  <c r="H11" i="1"/>
  <c r="G9" i="1"/>
  <c r="C9" i="1"/>
  <c r="K24" i="1" l="1"/>
  <c r="H23" i="1"/>
  <c r="L24" i="1"/>
  <c r="E8" i="1" l="1"/>
  <c r="D8" i="1"/>
  <c r="H8" i="1" s="1"/>
  <c r="H24" i="1" s="1"/>
  <c r="H9" i="1" l="1"/>
  <c r="H25" i="1"/>
  <c r="H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<sst xmlns="http://schemas.openxmlformats.org/spreadsheetml/2006/main" count="78" uniqueCount="66">
  <si>
    <t>Contact Person</t>
  </si>
  <si>
    <t>Company (Name and address)</t>
  </si>
  <si>
    <t>Email</t>
  </si>
  <si>
    <t xml:space="preserve">Contact Number </t>
  </si>
  <si>
    <t>Part No.</t>
  </si>
  <si>
    <t>Description</t>
  </si>
  <si>
    <t>Item Price</t>
  </si>
  <si>
    <t>Event Price</t>
  </si>
  <si>
    <t>Order Quantity</t>
  </si>
  <si>
    <t>Extended Price</t>
  </si>
  <si>
    <t>Sets</t>
  </si>
  <si>
    <t>MFDSET</t>
  </si>
  <si>
    <t>Multi-functional Drill Set</t>
  </si>
  <si>
    <t>Total Sets</t>
  </si>
  <si>
    <t>MFD</t>
  </si>
  <si>
    <t>SBF2208</t>
  </si>
  <si>
    <t>Saw Blade TTA, 40*22*8*0.5</t>
  </si>
  <si>
    <t>SBF2212</t>
  </si>
  <si>
    <t>Saw Blade TTA, 40*22*12*0.5</t>
  </si>
  <si>
    <t>SBF2215</t>
  </si>
  <si>
    <t>Saw Blade TTA, 37*22*15*.05</t>
  </si>
  <si>
    <t>SBF2505</t>
  </si>
  <si>
    <t>Saw Blade TTA, 43*25*5.5*0.5</t>
  </si>
  <si>
    <t>SBF2509</t>
  </si>
  <si>
    <t>Saw Blade TTA, 43*25*9.5*0.5</t>
  </si>
  <si>
    <t>SBF2907</t>
  </si>
  <si>
    <t>Saw Blade TTA, 47.5*29.5*7*0.5</t>
  </si>
  <si>
    <t>SBF3109</t>
  </si>
  <si>
    <t>Saw Blade TTA, 49*31*9.5*.05</t>
  </si>
  <si>
    <t>SBF4015</t>
  </si>
  <si>
    <t>Saw Blade TTA, 55*40*15*0.5</t>
  </si>
  <si>
    <t>SCMFD</t>
  </si>
  <si>
    <t>Sterilization Case for Multi-functional Drill</t>
  </si>
  <si>
    <t>Total Instruments</t>
  </si>
  <si>
    <t>Notes</t>
  </si>
  <si>
    <t>Subtotal</t>
  </si>
  <si>
    <t>Discount</t>
  </si>
  <si>
    <t>Sales Tax</t>
  </si>
  <si>
    <t>Shipping</t>
  </si>
  <si>
    <t>TOTAL</t>
  </si>
  <si>
    <t>Flat Rate</t>
  </si>
  <si>
    <t>08</t>
  </si>
  <si>
    <t>15</t>
  </si>
  <si>
    <t>05</t>
  </si>
  <si>
    <t>09</t>
  </si>
  <si>
    <t>07</t>
  </si>
  <si>
    <t>22</t>
  </si>
  <si>
    <t>25</t>
  </si>
  <si>
    <t>29</t>
  </si>
  <si>
    <t>31</t>
  </si>
  <si>
    <t>40</t>
  </si>
  <si>
    <t>12</t>
  </si>
  <si>
    <t>SawBlades Sizes (mm)</t>
  </si>
  <si>
    <t xml:space="preserve">Cutting 
Length </t>
  </si>
  <si>
    <t xml:space="preserve">Width </t>
  </si>
  <si>
    <t>Date</t>
  </si>
  <si>
    <t>Quote #</t>
  </si>
  <si>
    <t>City, (U.S. State), Country</t>
  </si>
  <si>
    <r>
      <rPr>
        <b/>
        <sz val="16"/>
        <color rgb="FF226B88"/>
        <rFont val="Digital-Bold"/>
      </rPr>
      <t xml:space="preserve">Multi-functional Drill </t>
    </r>
    <r>
      <rPr>
        <b/>
        <sz val="16"/>
        <color rgb="FF226B88"/>
        <rFont val="Arial"/>
        <family val="2"/>
      </rPr>
      <t>Order Form</t>
    </r>
  </si>
  <si>
    <t>MFD includes; 4 attachments, 2 batteries, charger, carrying case, and chuck key.
Free shipping for USA orders of $1000 or more.
10% off in purchases of new sets of $4000 or more.</t>
  </si>
  <si>
    <t>Set content</t>
  </si>
  <si>
    <t>Multi-functional Drill (2 batteries &amp; charger)</t>
  </si>
  <si>
    <t>MFDB</t>
  </si>
  <si>
    <t>Multi-functional Drill Battery</t>
  </si>
  <si>
    <t>MFDCH</t>
  </si>
  <si>
    <t>Multi-functional Drill Charger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</si>
</sst>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1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226B88"/>
      <name val="Arial"/>
      <family val="2"/>
    </font>
    <font>
      <b/>
      <sz val="16"/>
      <color rgb="FF226B88"/>
      <name val="Digital-Bold"/>
    </font>
    <font>
      <sz val="11"/>
      <color rgb="FF226B8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9.8000000000000007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26B88"/>
        <bgColor rgb="FFFFC000"/>
      </patternFill>
    </fill>
    <fill>
      <patternFill patternType="solid">
        <fgColor rgb="FF226B88"/>
        <bgColor indexed="64"/>
      </patternFill>
    </fill>
    <fill>
      <patternFill patternType="solid">
        <fgColor rgb="FFB5E7FC"/>
        <bgColor rgb="FFB8CCE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236C89"/>
        <bgColor rgb="FFFFC000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6" fontId="1" fillId="5" borderId="15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vertical="center"/>
    </xf>
    <xf numFmtId="6" fontId="1" fillId="5" borderId="18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6" fontId="1" fillId="0" borderId="0" xfId="0" applyNumberFormat="1" applyFont="1" applyAlignment="1">
      <alignment vertical="center"/>
    </xf>
    <xf numFmtId="0" fontId="1" fillId="3" borderId="24" xfId="0" applyFont="1" applyFill="1" applyBorder="1" applyAlignment="1">
      <alignment vertical="center"/>
    </xf>
    <xf numFmtId="6" fontId="1" fillId="5" borderId="26" xfId="0" applyNumberFormat="1" applyFont="1" applyFill="1" applyBorder="1" applyAlignment="1">
      <alignment horizontal="center"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4" fillId="3" borderId="37" xfId="0" applyFont="1" applyFill="1" applyBorder="1" applyAlignment="1">
      <alignment vertical="center"/>
    </xf>
    <xf numFmtId="49" fontId="1" fillId="3" borderId="37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1" fontId="14" fillId="6" borderId="13" xfId="0" applyNumberFormat="1" applyFont="1" applyFill="1" applyBorder="1" applyAlignment="1">
      <alignment horizontal="center" vertical="center"/>
    </xf>
    <xf numFmtId="1" fontId="14" fillId="6" borderId="16" xfId="0" applyNumberFormat="1" applyFont="1" applyFill="1" applyBorder="1" applyAlignment="1">
      <alignment horizontal="center" vertical="center"/>
    </xf>
    <xf numFmtId="1" fontId="14" fillId="6" borderId="24" xfId="0" applyNumberFormat="1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164" fontId="14" fillId="10" borderId="15" xfId="0" applyNumberFormat="1" applyFont="1" applyFill="1" applyBorder="1" applyAlignment="1">
      <alignment horizontal="center" vertical="center"/>
    </xf>
    <xf numFmtId="164" fontId="14" fillId="10" borderId="18" xfId="0" applyNumberFormat="1" applyFont="1" applyFill="1" applyBorder="1" applyAlignment="1">
      <alignment horizontal="center" vertical="center"/>
    </xf>
    <xf numFmtId="164" fontId="14" fillId="10" borderId="26" xfId="0" applyNumberFormat="1" applyFont="1" applyFill="1" applyBorder="1" applyAlignment="1">
      <alignment horizontal="center" vertical="center"/>
    </xf>
    <xf numFmtId="164" fontId="4" fillId="11" borderId="22" xfId="0" applyNumberFormat="1" applyFont="1" applyFill="1" applyBorder="1" applyAlignment="1">
      <alignment horizontal="center" vertical="center"/>
    </xf>
    <xf numFmtId="1" fontId="14" fillId="12" borderId="2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3" fillId="9" borderId="4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3" borderId="14" xfId="1" applyFont="1" applyFill="1" applyBorder="1" applyAlignment="1">
      <alignment vertical="center"/>
    </xf>
    <xf numFmtId="0" fontId="1" fillId="3" borderId="17" xfId="1" applyFont="1" applyFill="1" applyBorder="1" applyAlignment="1">
      <alignment vertical="center"/>
    </xf>
    <xf numFmtId="0" fontId="1" fillId="3" borderId="25" xfId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4" fillId="5" borderId="30" xfId="0" applyNumberFormat="1" applyFont="1" applyFill="1" applyBorder="1" applyAlignment="1">
      <alignment horizontal="center" vertical="center"/>
    </xf>
    <xf numFmtId="9" fontId="14" fillId="6" borderId="30" xfId="0" applyNumberFormat="1" applyFont="1" applyFill="1" applyBorder="1" applyAlignment="1">
      <alignment horizontal="center" vertical="center"/>
    </xf>
    <xf numFmtId="164" fontId="14" fillId="6" borderId="30" xfId="0" applyNumberFormat="1" applyFont="1" applyFill="1" applyBorder="1" applyAlignment="1">
      <alignment horizontal="center" vertical="center"/>
    </xf>
    <xf numFmtId="8" fontId="4" fillId="4" borderId="30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4" fillId="3" borderId="3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14" borderId="0" xfId="0" applyFont="1" applyFill="1" applyAlignment="1">
      <alignment vertical="center"/>
    </xf>
    <xf numFmtId="0" fontId="2" fillId="14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6" fontId="1" fillId="14" borderId="0" xfId="0" applyNumberFormat="1" applyFont="1" applyFill="1" applyAlignment="1">
      <alignment horizontal="center" vertical="center"/>
    </xf>
    <xf numFmtId="6" fontId="4" fillId="14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7" fillId="15" borderId="29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right" vertical="center"/>
    </xf>
    <xf numFmtId="0" fontId="4" fillId="14" borderId="0" xfId="0" applyFont="1" applyFill="1" applyAlignment="1">
      <alignment horizontal="right" vertical="center"/>
    </xf>
    <xf numFmtId="1" fontId="4" fillId="14" borderId="0" xfId="0" applyNumberFormat="1" applyFont="1" applyFill="1" applyAlignment="1">
      <alignment horizontal="center" vertical="center"/>
    </xf>
    <xf numFmtId="0" fontId="7" fillId="15" borderId="23" xfId="0" applyFont="1" applyFill="1" applyBorder="1" applyAlignment="1">
      <alignment horizontal="left" vertical="center"/>
    </xf>
    <xf numFmtId="0" fontId="7" fillId="14" borderId="0" xfId="0" applyFont="1" applyFill="1" applyAlignment="1">
      <alignment vertical="center"/>
    </xf>
    <xf numFmtId="0" fontId="4" fillId="13" borderId="12" xfId="0" applyFont="1" applyFill="1" applyBorder="1" applyAlignment="1">
      <alignment vertical="center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6" fontId="1" fillId="5" borderId="10" xfId="0" applyNumberFormat="1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vertical="center"/>
    </xf>
    <xf numFmtId="0" fontId="7" fillId="15" borderId="0" xfId="0" applyFont="1" applyFill="1" applyAlignment="1">
      <alignment vertical="center"/>
    </xf>
    <xf numFmtId="1" fontId="13" fillId="12" borderId="27" xfId="0" applyNumberFormat="1" applyFont="1" applyFill="1" applyBorder="1" applyAlignment="1">
      <alignment horizontal="center" vertical="center"/>
    </xf>
    <xf numFmtId="164" fontId="4" fillId="11" borderId="28" xfId="0" applyNumberFormat="1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vertical="center"/>
    </xf>
    <xf numFmtId="0" fontId="1" fillId="3" borderId="40" xfId="1" applyFont="1" applyFill="1" applyBorder="1" applyAlignment="1">
      <alignment vertical="center"/>
    </xf>
    <xf numFmtId="0" fontId="1" fillId="8" borderId="40" xfId="0" applyFont="1" applyFill="1" applyBorder="1" applyAlignment="1">
      <alignment horizontal="center" vertical="center"/>
    </xf>
    <xf numFmtId="6" fontId="1" fillId="5" borderId="41" xfId="0" applyNumberFormat="1" applyFont="1" applyFill="1" applyBorder="1" applyAlignment="1">
      <alignment horizontal="center" vertical="center"/>
    </xf>
    <xf numFmtId="1" fontId="14" fillId="6" borderId="39" xfId="0" applyNumberFormat="1" applyFont="1" applyFill="1" applyBorder="1" applyAlignment="1">
      <alignment horizontal="center" vertical="center"/>
    </xf>
    <xf numFmtId="164" fontId="14" fillId="10" borderId="41" xfId="0" applyNumberFormat="1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64" fontId="14" fillId="16" borderId="30" xfId="0" applyNumberFormat="1" applyFont="1" applyFill="1" applyBorder="1" applyAlignment="1">
      <alignment horizontal="center" vertical="center"/>
    </xf>
    <xf numFmtId="1" fontId="18" fillId="6" borderId="31" xfId="0" applyNumberFormat="1" applyFont="1" applyFill="1" applyBorder="1" applyAlignment="1">
      <alignment horizontal="left" vertical="top" wrapText="1"/>
    </xf>
    <xf numFmtId="1" fontId="18" fillId="6" borderId="32" xfId="0" applyNumberFormat="1" applyFont="1" applyFill="1" applyBorder="1" applyAlignment="1">
      <alignment horizontal="left" vertical="top" wrapText="1"/>
    </xf>
    <xf numFmtId="1" fontId="18" fillId="6" borderId="33" xfId="0" applyNumberFormat="1" applyFont="1" applyFill="1" applyBorder="1" applyAlignment="1">
      <alignment horizontal="left" vertical="top" wrapText="1"/>
    </xf>
    <xf numFmtId="1" fontId="18" fillId="6" borderId="34" xfId="0" applyNumberFormat="1" applyFont="1" applyFill="1" applyBorder="1" applyAlignment="1">
      <alignment horizontal="left" vertical="top" wrapText="1"/>
    </xf>
    <xf numFmtId="1" fontId="18" fillId="6" borderId="35" xfId="0" applyNumberFormat="1" applyFont="1" applyFill="1" applyBorder="1" applyAlignment="1">
      <alignment horizontal="left" vertical="top" wrapText="1"/>
    </xf>
    <xf numFmtId="1" fontId="18" fillId="6" borderId="36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/>
    <xf numFmtId="0" fontId="15" fillId="7" borderId="3" xfId="0" applyFont="1" applyFill="1" applyBorder="1"/>
    <xf numFmtId="0" fontId="15" fillId="7" borderId="4" xfId="0" applyFont="1" applyFill="1" applyBorder="1"/>
    <xf numFmtId="0" fontId="8" fillId="0" borderId="3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58AFE0"/>
      <color rgb="FFB5E7FC"/>
      <color rgb="FF226B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10668D4-CE6E-4D73-B973-AB944F9DF556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bde4ff63-e716-4a83-8051-90804244bdb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saw-blade-tta-sbf2907/" TargetMode="External"/><Relationship Id="rId13" Type="http://schemas.openxmlformats.org/officeDocument/2006/relationships/hyperlink" Target="https://osteocertus.com/product/mfdb-multi-functional-drill-battery/" TargetMode="External"/><Relationship Id="rId3" Type="http://schemas.openxmlformats.org/officeDocument/2006/relationships/hyperlink" Target="https://osteocertus.com/product/saw-blade-tta-sbf2208/" TargetMode="External"/><Relationship Id="rId7" Type="http://schemas.openxmlformats.org/officeDocument/2006/relationships/hyperlink" Target="https://osteocertus.com/product/saw-blade-tta-sbf2509/" TargetMode="External"/><Relationship Id="rId12" Type="http://schemas.openxmlformats.org/officeDocument/2006/relationships/hyperlink" Target="https://osteocertus.com/product/saw-blade-tta-sbf4015/" TargetMode="External"/><Relationship Id="rId2" Type="http://schemas.openxmlformats.org/officeDocument/2006/relationships/hyperlink" Target="https://osteocertus.com/product/mfd-multi-functional-drill/" TargetMode="External"/><Relationship Id="rId1" Type="http://schemas.openxmlformats.org/officeDocument/2006/relationships/hyperlink" Target="https://osteocertus.com/product/mfdset-multi-functional-drill-set/" TargetMode="External"/><Relationship Id="rId6" Type="http://schemas.openxmlformats.org/officeDocument/2006/relationships/hyperlink" Target="https://osteocertus.com/product/saw-blade-tta-sbf2505/" TargetMode="External"/><Relationship Id="rId11" Type="http://schemas.openxmlformats.org/officeDocument/2006/relationships/hyperlink" Target="https://osteocertus.com/product/sterilization-case-drill-scmfd/" TargetMode="External"/><Relationship Id="rId5" Type="http://schemas.openxmlformats.org/officeDocument/2006/relationships/hyperlink" Target="https://osteocertus.com/product/saw-blade-tta-sbf2215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osteocertus.com/product/mfdch-multi-functional-drill-charger/" TargetMode="External"/><Relationship Id="rId4" Type="http://schemas.openxmlformats.org/officeDocument/2006/relationships/hyperlink" Target="https://osteocertus.com/product/saw-blade-tta-sbf2212/" TargetMode="External"/><Relationship Id="rId9" Type="http://schemas.openxmlformats.org/officeDocument/2006/relationships/hyperlink" Target="https://osteocertus.com/product/saw-blade-tta-sbf3109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8"/>
  <sheetViews>
    <sheetView tabSelected="1" view="pageBreakPreview" zoomScale="103" zoomScaleNormal="100" zoomScaleSheetLayoutView="100" workbookViewId="0">
      <selection activeCell="G27" sqref="G27:H27"/>
    </sheetView>
  </sheetViews>
  <sheetFormatPr defaultColWidth="14.42578125" defaultRowHeight="15" customHeight="1" x14ac:dyDescent="0.25"/>
  <cols>
    <col min="1" max="1" width="15.42578125" customWidth="1"/>
    <col min="2" max="2" width="39" customWidth="1"/>
    <col min="3" max="3" width="12.7109375" customWidth="1"/>
    <col min="4" max="4" width="16.7109375" customWidth="1"/>
    <col min="5" max="5" width="16.7109375" hidden="1" customWidth="1"/>
    <col min="6" max="6" width="2.7109375" customWidth="1"/>
    <col min="7" max="8" width="12.7109375" customWidth="1"/>
    <col min="9" max="9" width="2.7109375" hidden="1" customWidth="1"/>
    <col min="10" max="10" width="10.7109375" hidden="1" customWidth="1"/>
    <col min="11" max="12" width="8.85546875" hidden="1" customWidth="1"/>
    <col min="13" max="25" width="8.85546875" customWidth="1"/>
  </cols>
  <sheetData>
    <row r="1" spans="1:25" ht="60" customHeight="1" thickBot="1" x14ac:dyDescent="0.3">
      <c r="A1" s="63"/>
      <c r="B1" s="63"/>
      <c r="C1" s="63"/>
      <c r="D1" s="63"/>
      <c r="E1" s="63"/>
      <c r="F1" s="63"/>
      <c r="G1" s="63"/>
      <c r="H1" s="63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" customHeight="1" thickBot="1" x14ac:dyDescent="0.3">
      <c r="A2" s="101" t="s">
        <v>58</v>
      </c>
      <c r="B2" s="102"/>
      <c r="C2" s="103"/>
      <c r="D2" s="103"/>
      <c r="E2" s="104"/>
      <c r="F2" s="64"/>
      <c r="G2" s="80" t="s">
        <v>56</v>
      </c>
      <c r="H2" s="8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7" customFormat="1" ht="15" customHeight="1" x14ac:dyDescent="0.2">
      <c r="A3" s="5" t="s">
        <v>0</v>
      </c>
      <c r="B3" s="5" t="s">
        <v>1</v>
      </c>
      <c r="C3" s="5" t="s">
        <v>57</v>
      </c>
      <c r="D3" s="6" t="s">
        <v>2</v>
      </c>
      <c r="E3" s="7"/>
      <c r="F3" s="65"/>
      <c r="G3" s="8" t="s">
        <v>3</v>
      </c>
      <c r="H3" s="8" t="s">
        <v>55</v>
      </c>
      <c r="I3" s="45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62" customFormat="1" ht="19.5" customHeight="1" thickBot="1" x14ac:dyDescent="0.25">
      <c r="A4" s="59"/>
      <c r="B4" s="59"/>
      <c r="C4" s="59"/>
      <c r="D4" s="59"/>
      <c r="E4" s="60"/>
      <c r="F4" s="66"/>
      <c r="G4" s="79"/>
      <c r="H4" s="93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6.75" customHeight="1" thickBot="1" x14ac:dyDescent="0.3">
      <c r="A5" s="67"/>
      <c r="B5" s="67"/>
      <c r="C5" s="67"/>
      <c r="D5" s="67"/>
      <c r="E5" s="67"/>
      <c r="F5" s="67"/>
      <c r="G5" s="67"/>
      <c r="H5" s="67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4" customFormat="1" ht="27" customHeight="1" thickBot="1" x14ac:dyDescent="0.3">
      <c r="A6" s="42" t="s">
        <v>4</v>
      </c>
      <c r="B6" s="43" t="s">
        <v>5</v>
      </c>
      <c r="C6" s="38" t="str">
        <f>A8</f>
        <v>MFDSET</v>
      </c>
      <c r="D6" s="39" t="s">
        <v>6</v>
      </c>
      <c r="E6" s="37" t="s">
        <v>7</v>
      </c>
      <c r="F6" s="67"/>
      <c r="G6" s="40" t="s">
        <v>8</v>
      </c>
      <c r="H6" s="41" t="s">
        <v>9</v>
      </c>
      <c r="I6" s="3"/>
      <c r="J6" s="3"/>
      <c r="K6" s="36" t="e">
        <f>#REF!</f>
        <v>#REF!</v>
      </c>
      <c r="L6" s="36" t="str">
        <f>C6</f>
        <v>MFDSET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8" customHeight="1" thickBot="1" x14ac:dyDescent="0.3">
      <c r="A7" s="83" t="s">
        <v>10</v>
      </c>
      <c r="B7" s="84"/>
      <c r="C7" s="67"/>
      <c r="D7" s="69"/>
      <c r="E7" s="69"/>
      <c r="F7" s="67"/>
      <c r="G7" s="67"/>
      <c r="H7" s="6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thickBot="1" x14ac:dyDescent="0.3">
      <c r="A8" s="87" t="s">
        <v>11</v>
      </c>
      <c r="B8" s="88" t="s">
        <v>12</v>
      </c>
      <c r="C8" s="89">
        <v>1</v>
      </c>
      <c r="D8" s="90">
        <f>L24</f>
        <v>3560</v>
      </c>
      <c r="E8" s="82">
        <f>L24*0.9</f>
        <v>3204</v>
      </c>
      <c r="F8" s="68"/>
      <c r="G8" s="91"/>
      <c r="H8" s="92" t="str">
        <f t="shared" ref="H8" si="0">IF(G8*D8=0,"",G8*D8)</f>
        <v/>
      </c>
      <c r="I8" s="9"/>
      <c r="J8" s="1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8" customHeight="1" thickBot="1" x14ac:dyDescent="0.3">
      <c r="A9" s="71"/>
      <c r="B9" s="15" t="s">
        <v>13</v>
      </c>
      <c r="C9" s="29">
        <f>SUM(C8:C8)</f>
        <v>1</v>
      </c>
      <c r="D9" s="69"/>
      <c r="E9" s="10"/>
      <c r="F9" s="69"/>
      <c r="G9" s="85" t="str">
        <f>IF(SUM(G8:G8)=0,"",SUM(G8:G8))</f>
        <v/>
      </c>
      <c r="H9" s="86" t="str">
        <f>IF(SUM(H8:H8)=0,"",SUM(H8:H8))</f>
        <v/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9.5" customHeight="1" thickBot="1" x14ac:dyDescent="0.3">
      <c r="A10" s="76"/>
      <c r="B10" s="77"/>
      <c r="C10" s="78" t="s">
        <v>60</v>
      </c>
      <c r="D10" s="69"/>
      <c r="E10" s="10"/>
      <c r="F10" s="67"/>
      <c r="G10" s="67"/>
      <c r="H10" s="69"/>
      <c r="I10" s="9"/>
      <c r="J10" s="9"/>
      <c r="K10" s="16"/>
      <c r="L10" s="16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customHeight="1" x14ac:dyDescent="0.25">
      <c r="A11" s="11" t="s">
        <v>14</v>
      </c>
      <c r="B11" s="48" t="s">
        <v>61</v>
      </c>
      <c r="C11" s="27">
        <v>1</v>
      </c>
      <c r="D11" s="12">
        <v>2900</v>
      </c>
      <c r="E11" s="12">
        <v>2800</v>
      </c>
      <c r="F11" s="68"/>
      <c r="G11" s="24"/>
      <c r="H11" s="31" t="str">
        <f t="shared" ref="H11:H22" si="1">IF(G11*D11=0,"",G11*D11)</f>
        <v/>
      </c>
      <c r="I11" s="1"/>
      <c r="J11" s="1"/>
      <c r="K11" s="16" t="e">
        <f>#REF!*D11</f>
        <v>#REF!</v>
      </c>
      <c r="L11" s="16">
        <f t="shared" ref="L11:L22" si="2">C11*D11</f>
        <v>2900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7" t="s">
        <v>15</v>
      </c>
      <c r="B12" s="50" t="s">
        <v>16</v>
      </c>
      <c r="C12" s="30">
        <v>1</v>
      </c>
      <c r="D12" s="18">
        <v>45</v>
      </c>
      <c r="E12" s="18">
        <v>35</v>
      </c>
      <c r="F12" s="68"/>
      <c r="G12" s="26"/>
      <c r="H12" s="33" t="str">
        <f t="shared" si="1"/>
        <v/>
      </c>
      <c r="I12" s="1"/>
      <c r="J12" s="1"/>
      <c r="K12" s="16" t="e">
        <f>#REF!*D12</f>
        <v>#REF!</v>
      </c>
      <c r="L12" s="16">
        <f t="shared" si="2"/>
        <v>45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7" t="s">
        <v>17</v>
      </c>
      <c r="B13" s="50" t="s">
        <v>18</v>
      </c>
      <c r="C13" s="30">
        <v>1</v>
      </c>
      <c r="D13" s="18">
        <v>45</v>
      </c>
      <c r="E13" s="18">
        <v>35</v>
      </c>
      <c r="F13" s="68"/>
      <c r="G13" s="26"/>
      <c r="H13" s="33" t="str">
        <f t="shared" si="1"/>
        <v/>
      </c>
      <c r="I13" s="1"/>
      <c r="J13" s="1"/>
      <c r="K13" s="16" t="e">
        <f>#REF!*D13</f>
        <v>#REF!</v>
      </c>
      <c r="L13" s="16">
        <f t="shared" si="2"/>
        <v>45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7" t="s">
        <v>19</v>
      </c>
      <c r="B14" s="50" t="inlineStr">
        <is>
          <t>Saw Blade TTA, 40*22*25*0.5</t>
        </is>
      </c>
      <c r="C14" s="30">
        <v>1</v>
      </c>
      <c r="D14" s="18">
        <v>45</v>
      </c>
      <c r="E14" s="18">
        <v>35</v>
      </c>
      <c r="F14" s="68"/>
      <c r="G14" s="26"/>
      <c r="H14" s="33" t="str">
        <f t="shared" si="1"/>
        <v/>
      </c>
      <c r="I14" s="1"/>
      <c r="J14" s="1"/>
      <c r="K14" s="16" t="e">
        <f>#REF!*D14</f>
        <v>#REF!</v>
      </c>
      <c r="L14" s="16">
        <f t="shared" si="2"/>
        <v>45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7" t="s">
        <v>21</v>
      </c>
      <c r="B15" s="50" t="s">
        <v>22</v>
      </c>
      <c r="C15" s="30">
        <v>1</v>
      </c>
      <c r="D15" s="18">
        <v>45</v>
      </c>
      <c r="E15" s="18">
        <v>35</v>
      </c>
      <c r="F15" s="68"/>
      <c r="G15" s="26"/>
      <c r="H15" s="33" t="str">
        <f t="shared" si="1"/>
        <v/>
      </c>
      <c r="I15" s="1"/>
      <c r="J15" s="1"/>
      <c r="K15" s="16" t="e">
        <f>#REF!*D15</f>
        <v>#REF!</v>
      </c>
      <c r="L15" s="16">
        <f t="shared" si="2"/>
        <v>45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7" t="s">
        <v>23</v>
      </c>
      <c r="B16" s="50" t="s">
        <v>24</v>
      </c>
      <c r="C16" s="30">
        <v>1</v>
      </c>
      <c r="D16" s="18">
        <v>45</v>
      </c>
      <c r="E16" s="18">
        <v>35</v>
      </c>
      <c r="F16" s="68"/>
      <c r="G16" s="26"/>
      <c r="H16" s="33" t="str">
        <f t="shared" si="1"/>
        <v/>
      </c>
      <c r="I16" s="1"/>
      <c r="J16" s="1"/>
      <c r="K16" s="16" t="e">
        <f>#REF!*D16</f>
        <v>#REF!</v>
      </c>
      <c r="L16" s="16">
        <f t="shared" si="2"/>
        <v>45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7" t="s">
        <v>25</v>
      </c>
      <c r="B17" s="50" t="s">
        <v>26</v>
      </c>
      <c r="C17" s="30">
        <v>1</v>
      </c>
      <c r="D17" s="18">
        <v>45</v>
      </c>
      <c r="E17" s="18">
        <v>35</v>
      </c>
      <c r="F17" s="68"/>
      <c r="G17" s="26"/>
      <c r="H17" s="33" t="str">
        <f t="shared" si="1"/>
        <v/>
      </c>
      <c r="I17" s="1"/>
      <c r="J17" s="1"/>
      <c r="K17" s="16" t="e">
        <f>#REF!*D17</f>
        <v>#REF!</v>
      </c>
      <c r="L17" s="16">
        <f t="shared" si="2"/>
        <v>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7" t="s">
        <v>27</v>
      </c>
      <c r="B18" s="50" t="s">
        <v>28</v>
      </c>
      <c r="C18" s="30">
        <v>1</v>
      </c>
      <c r="D18" s="18">
        <v>45</v>
      </c>
      <c r="E18" s="18">
        <v>35</v>
      </c>
      <c r="F18" s="68"/>
      <c r="G18" s="26"/>
      <c r="H18" s="33" t="str">
        <f t="shared" si="1"/>
        <v/>
      </c>
      <c r="I18" s="1"/>
      <c r="J18" s="1"/>
      <c r="K18" s="16" t="e">
        <f>#REF!*D18</f>
        <v>#REF!</v>
      </c>
      <c r="L18" s="16">
        <f t="shared" si="2"/>
        <v>45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7" t="s">
        <v>29</v>
      </c>
      <c r="B19" s="50" t="s">
        <v>30</v>
      </c>
      <c r="C19" s="30">
        <v>1</v>
      </c>
      <c r="D19" s="18">
        <v>45</v>
      </c>
      <c r="E19" s="18">
        <v>35</v>
      </c>
      <c r="F19" s="68"/>
      <c r="G19" s="26"/>
      <c r="H19" s="33" t="str">
        <f t="shared" ref="H19:H20" si="3">IF(G19*D19=0,"",G19*D19)</f>
        <v/>
      </c>
      <c r="I19" s="1"/>
      <c r="J19" s="1"/>
      <c r="K19" s="16" t="e">
        <f>#REF!*D19</f>
        <v>#REF!</v>
      </c>
      <c r="L19" s="16">
        <f t="shared" ref="L19:L20" si="4">C19*D19</f>
        <v>45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7" t="s">
        <v>62</v>
      </c>
      <c r="B20" s="50" t="s">
        <v>63</v>
      </c>
      <c r="C20" s="30"/>
      <c r="D20" s="18">
        <v>175</v>
      </c>
      <c r="E20" s="18">
        <v>35</v>
      </c>
      <c r="F20" s="68"/>
      <c r="G20" s="26"/>
      <c r="H20" s="33" t="str">
        <f t="shared" si="3"/>
        <v/>
      </c>
      <c r="I20" s="1"/>
      <c r="J20" s="1"/>
      <c r="K20" s="16" t="e">
        <f>#REF!*D20</f>
        <v>#REF!</v>
      </c>
      <c r="L20" s="16">
        <f t="shared" si="4"/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7" t="s">
        <v>64</v>
      </c>
      <c r="B21" s="50" t="s">
        <v>65</v>
      </c>
      <c r="C21" s="30"/>
      <c r="D21" s="18">
        <v>130</v>
      </c>
      <c r="E21" s="18">
        <v>35</v>
      </c>
      <c r="F21" s="68"/>
      <c r="G21" s="26"/>
      <c r="H21" s="33" t="str">
        <f t="shared" si="1"/>
        <v/>
      </c>
      <c r="I21" s="1"/>
      <c r="J21" s="1"/>
      <c r="K21" s="16" t="e">
        <f>#REF!*D21</f>
        <v>#REF!</v>
      </c>
      <c r="L21" s="16">
        <f t="shared" si="2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thickBot="1" x14ac:dyDescent="0.3">
      <c r="A22" s="13" t="s">
        <v>31</v>
      </c>
      <c r="B22" s="49" t="s">
        <v>32</v>
      </c>
      <c r="C22" s="28">
        <v>1</v>
      </c>
      <c r="D22" s="14">
        <v>300</v>
      </c>
      <c r="E22" s="14">
        <v>190</v>
      </c>
      <c r="F22" s="68"/>
      <c r="G22" s="25"/>
      <c r="H22" s="32" t="str">
        <f t="shared" si="1"/>
        <v/>
      </c>
      <c r="I22" s="1"/>
      <c r="J22" s="1"/>
      <c r="K22" s="16" t="e">
        <f>#REF!*D22</f>
        <v>#REF!</v>
      </c>
      <c r="L22" s="16">
        <f t="shared" si="2"/>
        <v>300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thickBot="1" x14ac:dyDescent="0.3">
      <c r="A23" s="71"/>
      <c r="B23" s="15" t="s">
        <v>33</v>
      </c>
      <c r="C23" s="29">
        <f t="shared" ref="C23" si="5">SUM(C11:C22)</f>
        <v>10</v>
      </c>
      <c r="D23" s="69"/>
      <c r="E23" s="10"/>
      <c r="F23" s="69"/>
      <c r="G23" s="35" t="str">
        <f t="shared" ref="G23:H23" si="6">IF(SUM(G11:G22)=0,"",SUM(G11:G22))</f>
        <v/>
      </c>
      <c r="H23" s="34" t="str">
        <f t="shared" si="6"/>
        <v/>
      </c>
      <c r="I23" s="1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thickBot="1" x14ac:dyDescent="0.3">
      <c r="A24" s="72" t="s">
        <v>34</v>
      </c>
      <c r="B24" s="63"/>
      <c r="C24" s="73"/>
      <c r="D24" s="74" t="s">
        <v>35</v>
      </c>
      <c r="E24" s="52"/>
      <c r="F24" s="69"/>
      <c r="G24" s="75"/>
      <c r="H24" s="53">
        <f>SUM(H8:H8,H11:H22)</f>
        <v>0</v>
      </c>
      <c r="I24" s="1"/>
      <c r="J24" s="19"/>
      <c r="K24" s="16" t="e">
        <f>SUM(K10:K22)</f>
        <v>#REF!</v>
      </c>
      <c r="L24" s="16">
        <f>SUM(L10:L22)</f>
        <v>3560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thickBot="1" x14ac:dyDescent="0.3">
      <c r="A25" s="95" t="s">
        <v>59</v>
      </c>
      <c r="B25" s="96"/>
      <c r="C25" s="70"/>
      <c r="D25" s="73" t="s">
        <v>36</v>
      </c>
      <c r="E25" s="51"/>
      <c r="F25" s="70"/>
      <c r="G25" s="54"/>
      <c r="H25" s="55">
        <f>H24*G25</f>
        <v>0</v>
      </c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97"/>
      <c r="B26" s="98"/>
      <c r="C26" s="70"/>
      <c r="D26" s="73" t="s">
        <v>37</v>
      </c>
      <c r="E26" s="1"/>
      <c r="F26" s="63"/>
      <c r="G26" s="54"/>
      <c r="H26" s="55">
        <f>IF(G26=0,0,(H24-H25)*G26)</f>
        <v>0</v>
      </c>
      <c r="I26" s="2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thickBot="1" x14ac:dyDescent="0.3">
      <c r="A27" s="97"/>
      <c r="B27" s="98"/>
      <c r="C27" s="70"/>
      <c r="D27" s="73" t="s">
        <v>38</v>
      </c>
      <c r="E27" s="51"/>
      <c r="F27" s="70"/>
      <c r="G27" s="55" t="s">
        <v>40</v>
      </c>
      <c r="H27" s="94" cm="1">
        <f t="array" ref="H27">_xlfn.IFS(G27="Flat Rate",30, G27="Express Rate",46,G27="International Rate",60,G27="Free Shipping",0,G27="",0)</f>
        <v>30</v>
      </c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thickBot="1" x14ac:dyDescent="0.3">
      <c r="A28" s="99"/>
      <c r="B28" s="100"/>
      <c r="C28" s="70"/>
      <c r="D28" s="74" t="s">
        <v>39</v>
      </c>
      <c r="E28" s="52"/>
      <c r="F28" s="70"/>
      <c r="G28" s="70"/>
      <c r="H28" s="56">
        <f>H24-H25+H26+H27</f>
        <v>30</v>
      </c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3">
    <mergeCell ref="A25:B28"/>
    <mergeCell ref="A2:B2"/>
    <mergeCell ref="C2:E2"/>
  </mergeCells>
  <dataValidations count="3">
    <dataValidation type="list" allowBlank="1" showErrorMessage="1" sqref="G26" xr:uid="{03B72EEC-7F03-4D91-957B-B75C800951F1}">
      <formula1>"0.07,0.0"</formula1>
    </dataValidation>
    <dataValidation type="list" allowBlank="1" showInputMessage="1" showErrorMessage="1" sqref="G27" xr:uid="{A270E985-B914-4D01-9A72-3028A8D3F9FF}">
      <formula1>"Flat Rate, Express Rate, International Rate, Free Shipping"</formula1>
    </dataValidation>
    <dataValidation type="list" allowBlank="1" showInputMessage="1" showErrorMessage="1" sqref="G2" xr:uid="{D708DB7C-76EC-4B5F-820E-0FF558FD9F11}">
      <formula1>"Order #, Quote #"</formula1>
    </dataValidation>
  </dataValidations>
  <hyperlinks>
    <hyperlink ref="B8" r:id="rId1" xr:uid="{70E7F77E-F21B-764F-AA94-8E6B723DC5F4}"/>
    <hyperlink ref="B11" r:id="rId2" display="Multi-functional Drill " xr:uid="{ACEBA72D-C73F-8D40-A84A-2963C3633276}"/>
    <hyperlink ref="B12" r:id="rId3" xr:uid="{9662A374-806C-8348-BC79-807F9EA07A2C}"/>
    <hyperlink ref="B13" r:id="rId4" xr:uid="{6B5096A0-F614-3E4A-A11D-E46CF04C2D69}"/>
    <hyperlink ref="B14" r:id="rId5" xr:uid="{D8248EB9-D933-614A-BF91-F36AA4CA5D22}"/>
    <hyperlink ref="B15" r:id="rId6" xr:uid="{32C1D861-2BA8-544A-A50D-F6FC4CD86F68}"/>
    <hyperlink ref="B16" r:id="rId7" xr:uid="{18D51661-1D99-B64A-8910-D3F6C4053B5E}"/>
    <hyperlink ref="B17" r:id="rId8" xr:uid="{636CABCE-3609-A74D-8480-157106A365FD}"/>
    <hyperlink ref="B18" r:id="rId9" xr:uid="{EF2F8136-3010-2444-82E1-49EEF6D5DBE6}"/>
    <hyperlink ref="B21" r:id="rId10" xr:uid="{E36CA879-D9AD-644A-A606-E0ACB2F72A01}"/>
    <hyperlink ref="B22" r:id="rId11" xr:uid="{2AD34D41-5E83-DB43-9906-658AE6A92C9E}"/>
    <hyperlink ref="B19" r:id="rId12" xr:uid="{97CC5DB7-9A63-4BE7-8011-FF76BDFC9538}"/>
    <hyperlink ref="B20" r:id="rId13" xr:uid="{749D1319-DEDD-476A-A3B2-4CF7A2A42281}"/>
  </hyperlinks>
  <printOptions horizontalCentered="1"/>
  <pageMargins left="0.98425196850393704" right="0.98425196850393704" top="0.19685039370078741" bottom="0.19685039370078741" header="0" footer="0"/>
  <pageSetup scale="74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6C0-5E59-4051-818C-6F8C99F971A9}">
  <dimension ref="B1:D11"/>
  <sheetViews>
    <sheetView workbookViewId="0">
      <selection activeCell="G3" sqref="G3"/>
    </sheetView>
  </sheetViews>
  <sheetFormatPr defaultColWidth="8.85546875" defaultRowHeight="15" x14ac:dyDescent="0.25"/>
  <cols>
    <col min="1" max="1" width="1.85546875" customWidth="1"/>
    <col min="2" max="2" width="10" customWidth="1"/>
    <col min="3" max="3" width="9.140625" customWidth="1"/>
  </cols>
  <sheetData>
    <row r="1" spans="2:4" ht="6.75" customHeight="1" x14ac:dyDescent="0.25"/>
    <row r="2" spans="2:4" ht="18" customHeight="1" x14ac:dyDescent="0.3">
      <c r="B2" s="105" t="s">
        <v>52</v>
      </c>
      <c r="C2" s="105"/>
      <c r="D2" s="105"/>
    </row>
    <row r="3" spans="2:4" ht="26.45" customHeight="1" x14ac:dyDescent="0.25">
      <c r="B3" s="57"/>
      <c r="C3" s="58" t="s">
        <v>53</v>
      </c>
      <c r="D3" s="23" t="s">
        <v>54</v>
      </c>
    </row>
    <row r="4" spans="2:4" x14ac:dyDescent="0.25">
      <c r="B4" s="21" t="s">
        <v>15</v>
      </c>
      <c r="C4" s="22">
        <v>22</v>
      </c>
      <c r="D4" s="22" t="s">
        <v>41</v>
      </c>
    </row>
    <row r="5" spans="2:4" x14ac:dyDescent="0.25">
      <c r="B5" s="21" t="s">
        <v>17</v>
      </c>
      <c r="C5" s="22" t="s">
        <v>46</v>
      </c>
      <c r="D5" s="22" t="s">
        <v>51</v>
      </c>
    </row>
    <row r="6" spans="2:4" x14ac:dyDescent="0.25">
      <c r="B6" s="21" t="s">
        <v>19</v>
      </c>
      <c r="C6" s="22" t="s">
        <v>46</v>
      </c>
      <c r="D6" s="22" t="inlineStr">
        <is>
          <t>25</t>
        </is>
      </c>
    </row>
    <row r="7" spans="2:4" x14ac:dyDescent="0.25">
      <c r="B7" s="21" t="s">
        <v>21</v>
      </c>
      <c r="C7" s="22" t="s">
        <v>47</v>
      </c>
      <c r="D7" s="22" t="s">
        <v>43</v>
      </c>
    </row>
    <row r="8" spans="2:4" x14ac:dyDescent="0.25">
      <c r="B8" s="21" t="s">
        <v>23</v>
      </c>
      <c r="C8" s="22" t="s">
        <v>47</v>
      </c>
      <c r="D8" s="22" t="s">
        <v>44</v>
      </c>
    </row>
    <row r="9" spans="2:4" x14ac:dyDescent="0.25">
      <c r="B9" s="21" t="s">
        <v>25</v>
      </c>
      <c r="C9" s="22" t="s">
        <v>48</v>
      </c>
      <c r="D9" s="22" t="s">
        <v>45</v>
      </c>
    </row>
    <row r="10" spans="2:4" x14ac:dyDescent="0.25">
      <c r="B10" s="21" t="s">
        <v>27</v>
      </c>
      <c r="C10" s="22" t="s">
        <v>49</v>
      </c>
      <c r="D10" s="22" t="s">
        <v>44</v>
      </c>
    </row>
    <row r="11" spans="2:4" x14ac:dyDescent="0.25">
      <c r="B11" s="21" t="s">
        <v>29</v>
      </c>
      <c r="C11" s="22" t="s">
        <v>50</v>
      </c>
      <c r="D11" s="22" t="s">
        <v>42</v>
      </c>
    </row>
  </sheetData>
  <mergeCells count="1">
    <mergeCell ref="B2:D2"/>
  </mergeCells>
  <pageMargins left="0.7" right="0.7" top="0.75" bottom="0.75" header="0.3" footer="0.3"/>
  <ignoredErrors>
    <ignoredError sqref="C4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 2024</vt:lpstr>
      <vt:lpstr>Flat Saw Blades 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2024-10-22T18:02:56Z</cp:lastPrinted>
  <dcterms:created xsi:type="dcterms:W3CDTF">2017-08-15T21:10:30Z</dcterms:created>
  <dcterms:modified xsi:type="dcterms:W3CDTF">2026-10-29T13:17:40Z</dcterms:modified>
</cp:coreProperties>
</file>